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REPORT" sheetId="1" r:id="rId1"/>
    <sheet name="SUBS" sheetId="2" r:id="rId2"/>
    <sheet name="RENT" sheetId="3" r:id="rId3"/>
    <sheet name="FUNDRAISING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16" authorId="0">
      <text>
        <r>
          <rPr>
            <sz val="8"/>
            <rFont val="Tahoma"/>
            <family val="2"/>
          </rPr>
          <t>Roger Turner: Clocks and batteries £276.69</t>
        </r>
        <r>
          <rPr>
            <sz val="8"/>
            <rFont val="Tahoma"/>
            <family val="2"/>
          </rPr>
          <t xml:space="preserve">
Tim Partridge: Scoresheets £20.02 
Cumnor Chess Club: Room hire £5.00
Roger Turner: Chess clock case £132.58</t>
        </r>
      </text>
    </comment>
    <comment ref="C14" authorId="0">
      <text>
        <r>
          <rPr>
            <sz val="8"/>
            <rFont val="Tahoma"/>
            <family val="2"/>
          </rPr>
          <t>£35.00: J4NCL entry fee</t>
        </r>
        <r>
          <rPr>
            <sz val="8"/>
            <rFont val="Tahoma"/>
            <family val="2"/>
          </rPr>
          <t xml:space="preserve">
£135.00: OCA league fees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C14" authorId="0">
      <text>
        <r>
          <rPr>
            <sz val="8"/>
            <rFont val="Tahoma"/>
            <family val="2"/>
          </rPr>
          <t>£208.00 entry fees
£40.15 catering</t>
        </r>
        <r>
          <rPr>
            <sz val="8"/>
            <rFont val="Tahoma"/>
            <family val="2"/>
          </rPr>
          <t xml:space="preserve">
</t>
        </r>
      </text>
    </comment>
    <comment ref="D14" authorId="0">
      <text>
        <r>
          <rPr>
            <sz val="8"/>
            <rFont val="Tahoma"/>
            <family val="2"/>
          </rPr>
          <t>£50.50 prizes
£42.64 catering
£55.00 hall hire
£29.00 trophies (from 2008/2009 season)</t>
        </r>
      </text>
    </comment>
    <comment ref="D16" authorId="0">
      <text>
        <r>
          <rPr>
            <sz val="8"/>
            <rFont val="Tahoma"/>
            <family val="2"/>
          </rPr>
          <t>£125 x 2: P Wells fee
£10: Catering</t>
        </r>
        <r>
          <rPr>
            <sz val="8"/>
            <rFont val="Tahoma"/>
            <family val="2"/>
          </rPr>
          <t xml:space="preserve">
</t>
        </r>
      </text>
    </comment>
    <comment ref="D25" authorId="0">
      <text>
        <r>
          <rPr>
            <sz val="8"/>
            <rFont val="Tahoma"/>
            <family val="2"/>
          </rPr>
          <t>£53: prizes (C Summerscale)
£40: prizes (A Kennedy)</t>
        </r>
        <r>
          <rPr>
            <sz val="8"/>
            <rFont val="Tahoma"/>
            <family val="2"/>
          </rPr>
          <t xml:space="preserve">
£55: room hire</t>
        </r>
      </text>
    </comment>
    <comment ref="C24" authorId="0">
      <text>
        <r>
          <rPr>
            <sz val="8"/>
            <rFont val="Tahoma"/>
            <family val="2"/>
          </rPr>
          <t>Hacketts donation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sz val="8"/>
            <rFont val="Tahoma"/>
            <family val="2"/>
          </rPr>
          <t>£250.00: Peter Wells fees
£5.00: Catering costs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<sst xmlns="http://schemas.openxmlformats.org/spreadsheetml/2006/main" count="103" uniqueCount="87">
  <si>
    <t>WITNEY CHESS CLUB</t>
  </si>
  <si>
    <t>INCOME AND EXPENDITURE ACCOUNT</t>
  </si>
  <si>
    <t>Income:</t>
  </si>
  <si>
    <t>Subscriptions</t>
  </si>
  <si>
    <t>Other</t>
  </si>
  <si>
    <t>Total</t>
  </si>
  <si>
    <t>Expenditure:</t>
  </si>
  <si>
    <t>Rent</t>
  </si>
  <si>
    <t>League fees</t>
  </si>
  <si>
    <t>Excess income/(expenditure)</t>
  </si>
  <si>
    <t>STATEMENT OF ACCOUNT</t>
  </si>
  <si>
    <t>Balance brought forward</t>
  </si>
  <si>
    <t>Balance carried forward</t>
  </si>
  <si>
    <t>BANK RECONCILIATION</t>
  </si>
  <si>
    <t>Balance per bank statement</t>
  </si>
  <si>
    <t>Name</t>
  </si>
  <si>
    <t>£</t>
  </si>
  <si>
    <t>A Kennedy</t>
  </si>
  <si>
    <t>H Meyrick</t>
  </si>
  <si>
    <t>T Partridge</t>
  </si>
  <si>
    <t>D Edwards</t>
  </si>
  <si>
    <t>R Turner</t>
  </si>
  <si>
    <t>A Gentry</t>
  </si>
  <si>
    <t>J Murray</t>
  </si>
  <si>
    <t>D Hackett</t>
  </si>
  <si>
    <t>H Searle</t>
  </si>
  <si>
    <t>M Truran</t>
  </si>
  <si>
    <t>M Coburn</t>
  </si>
  <si>
    <t>I Gilders</t>
  </si>
  <si>
    <t>T Headlong</t>
  </si>
  <si>
    <t xml:space="preserve">R Weston </t>
  </si>
  <si>
    <t>Reconciling items</t>
  </si>
  <si>
    <t>G Stephens</t>
  </si>
  <si>
    <t>P Moss</t>
  </si>
  <si>
    <t>Receipts</t>
  </si>
  <si>
    <t>Payments</t>
  </si>
  <si>
    <t>2006/2007 commission</t>
  </si>
  <si>
    <t>2007/2008 commission</t>
  </si>
  <si>
    <t xml:space="preserve">2008/2009 junior tournament </t>
  </si>
  <si>
    <t>Net</t>
  </si>
  <si>
    <t>2009/2010 junior tournament</t>
  </si>
  <si>
    <t>2009/2010 quiz evenings</t>
  </si>
  <si>
    <t>2009/2010 Peter Wells evenings</t>
  </si>
  <si>
    <t>2009/2010 commission</t>
  </si>
  <si>
    <t>Fundraising</t>
  </si>
  <si>
    <t>2009/2010 total</t>
  </si>
  <si>
    <t>c/f</t>
  </si>
  <si>
    <t>A van Velsen</t>
  </si>
  <si>
    <t>G Plowman</t>
  </si>
  <si>
    <t>P Wells</t>
  </si>
  <si>
    <t>2009/2010 Peter Wells game fees</t>
  </si>
  <si>
    <t>2009/2010 Annual dinner</t>
  </si>
  <si>
    <t>TREASURER'S REPORT 2010/2011</t>
  </si>
  <si>
    <t>SUBSCRIPTIONS 2010/2011</t>
  </si>
  <si>
    <t>RENT 2010/2011</t>
  </si>
  <si>
    <t>DEVELOPMENT FUND 2010/2011</t>
  </si>
  <si>
    <t>2010/2011 commission</t>
  </si>
  <si>
    <t>2010/2011 junior tournament</t>
  </si>
  <si>
    <t>2010/2011 quiz evenings</t>
  </si>
  <si>
    <t>2010/2011 Peter Wells evenings</t>
  </si>
  <si>
    <t>2010/2011 Peter Wells game fees</t>
  </si>
  <si>
    <t>2010/2011 Annual dinner</t>
  </si>
  <si>
    <t>2010/2011 total</t>
  </si>
  <si>
    <t>I Hauer</t>
  </si>
  <si>
    <t>M Hauer</t>
  </si>
  <si>
    <t>2010/2011 WODC grant</t>
  </si>
  <si>
    <t>M Flory</t>
  </si>
  <si>
    <t>M Hannon</t>
  </si>
  <si>
    <t>P Richmond</t>
  </si>
  <si>
    <t>O Sanodze</t>
  </si>
  <si>
    <t>J Truran</t>
  </si>
  <si>
    <t>A Manning</t>
  </si>
  <si>
    <t>J Manning</t>
  </si>
  <si>
    <t>? Briggs</t>
  </si>
  <si>
    <t>T Enright</t>
  </si>
  <si>
    <t>Jien Kim</t>
  </si>
  <si>
    <t>7-10/2010</t>
  </si>
  <si>
    <t>M Billing</t>
  </si>
  <si>
    <t>L Plowman</t>
  </si>
  <si>
    <t>X Lawson Smith</t>
  </si>
  <si>
    <t>11-12/2010</t>
  </si>
  <si>
    <t>J Holton</t>
  </si>
  <si>
    <t>A Pagliuca</t>
  </si>
  <si>
    <t>J Appleyard</t>
  </si>
  <si>
    <t>Hobkirk-Capps x 2</t>
  </si>
  <si>
    <t>J Kilbride-Newman</t>
  </si>
  <si>
    <t>1-3/2011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</si>
</sst>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4">
      <selection activeCell="C16" sqref="C16"/>
    </sheetView>
  </sheetViews>
  <sheetFormatPr defaultColWidth="9.140625" defaultRowHeight="12.75"/>
  <cols>
    <col min="1" max="1" width="37.8515625" style="0" customWidth="1"/>
    <col min="5" max="5" width="10.140625" style="0" bestFit="1" customWidth="1"/>
  </cols>
  <sheetData>
    <row r="1" ht="12.75">
      <c r="A1" s="1" t="s">
        <v>0</v>
      </c>
    </row>
    <row r="2" ht="12.75">
      <c r="A2" s="1" t="s">
        <v>52</v>
      </c>
    </row>
    <row r="4" spans="1:5" ht="12.75">
      <c r="A4" s="1" t="s">
        <v>1</v>
      </c>
      <c r="C4" s="2">
        <v>2011</v>
      </c>
      <c r="D4" s="3"/>
      <c r="E4" s="2">
        <v>2010</v>
      </c>
    </row>
    <row r="6" ht="12.75">
      <c r="A6" s="1" t="s">
        <v>2</v>
      </c>
    </row>
    <row r="7" spans="1:5" ht="12.75">
      <c r="A7" t="s">
        <v>3</v>
      </c>
      <c r="C7" s="4">
        <f>SUBS!$C$46</f>
        <v>1190</v>
      </c>
      <c r="D7" s="4"/>
      <c r="E7" s="4">
        <v>860</v>
      </c>
    </row>
    <row r="8" spans="1:5" ht="12.75">
      <c r="A8" t="s">
        <v>44</v>
      </c>
      <c r="C8" s="4">
        <f>FUNDRAISING!$C$32</f>
        <v>893.5</v>
      </c>
      <c r="D8" s="4"/>
      <c r="E8" s="4">
        <v>817.15</v>
      </c>
    </row>
    <row r="9" spans="1:5" ht="12.75">
      <c r="A9" t="s">
        <v>4</v>
      </c>
      <c r="C9" s="4"/>
      <c r="D9" s="4"/>
      <c r="E9" s="4"/>
    </row>
    <row r="10" spans="1:5" ht="12.75">
      <c r="A10" s="1" t="s">
        <v>5</v>
      </c>
      <c r="C10" s="4">
        <f>SUM(C7:C9)</f>
        <v>2083.5</v>
      </c>
      <c r="D10" s="4"/>
      <c r="E10" s="4">
        <v>1677.15</v>
      </c>
    </row>
    <row r="11" spans="3:5" ht="12.75">
      <c r="C11" s="4"/>
      <c r="D11" s="4"/>
      <c r="E11" s="4"/>
    </row>
    <row r="12" spans="1:5" ht="12.75">
      <c r="A12" s="1" t="s">
        <v>6</v>
      </c>
      <c r="C12" s="4"/>
      <c r="D12" s="4"/>
      <c r="E12" s="4"/>
    </row>
    <row r="13" spans="1:5" ht="12.75">
      <c r="A13" t="s">
        <v>7</v>
      </c>
      <c r="C13" s="4">
        <f>RENT!$C$15</f>
        <v>384</v>
      </c>
      <c r="D13" s="4"/>
      <c r="E13" s="4">
        <v>468.5</v>
      </c>
    </row>
    <row r="14" spans="1:5" ht="12.75">
      <c r="A14" t="s">
        <v>8</v>
      </c>
      <c r="C14" s="4">
        <f>35+135</f>
        <v>170</v>
      </c>
      <c r="D14" s="4"/>
      <c r="E14" s="4">
        <v>135</v>
      </c>
    </row>
    <row r="15" spans="1:5" ht="12.75">
      <c r="A15" t="s">
        <v>44</v>
      </c>
      <c r="C15" s="4">
        <f>FUNDRAISING!$D$32</f>
        <v>904.3199999999999</v>
      </c>
      <c r="D15" s="4"/>
      <c r="E15" s="4">
        <v>827.23</v>
      </c>
    </row>
    <row r="16" spans="1:5" ht="12.75">
      <c r="A16" t="s">
        <v>4</v>
      </c>
      <c r="C16" s="4">
        <f>270+6.69+20.02+5+132.58</f>
        <v>434.28999999999996</v>
      </c>
      <c r="D16" s="4"/>
      <c r="E16" s="4">
        <v>29.95</v>
      </c>
    </row>
    <row r="17" spans="1:5" ht="12.75">
      <c r="A17" s="1" t="s">
        <v>5</v>
      </c>
      <c r="C17" s="4">
        <f>SUM(C13:C16)</f>
        <v>1892.61</v>
      </c>
      <c r="D17" s="4"/>
      <c r="E17" s="4">
        <v>1460.68</v>
      </c>
    </row>
    <row r="18" spans="3:5" ht="12.75">
      <c r="C18" s="4"/>
      <c r="D18" s="4"/>
      <c r="E18" s="4"/>
    </row>
    <row r="19" spans="1:5" ht="12.75">
      <c r="A19" s="1" t="s">
        <v>9</v>
      </c>
      <c r="C19" s="4">
        <f>C10-C17</f>
        <v>190.8900000000001</v>
      </c>
      <c r="D19" s="4"/>
      <c r="E19" s="4">
        <v>216.47000000000003</v>
      </c>
    </row>
    <row r="20" spans="3:5" ht="12.75">
      <c r="C20" s="4"/>
      <c r="D20" s="4"/>
      <c r="E20" s="4"/>
    </row>
    <row r="21" spans="1:5" ht="12.75">
      <c r="A21" s="1" t="s">
        <v>10</v>
      </c>
      <c r="C21" s="4"/>
      <c r="D21" s="4"/>
      <c r="E21" s="4"/>
    </row>
    <row r="22" spans="3:5" ht="12.75">
      <c r="C22" s="4"/>
      <c r="D22" s="4"/>
      <c r="E22" s="4"/>
    </row>
    <row r="23" spans="1:5" ht="12.75">
      <c r="A23" t="s">
        <v>11</v>
      </c>
      <c r="C23" s="4">
        <f>E26</f>
        <v>612.34</v>
      </c>
      <c r="D23" s="4"/>
      <c r="E23" s="4">
        <v>395.87</v>
      </c>
    </row>
    <row r="24" spans="1:5" ht="12.75">
      <c r="A24" t="s">
        <v>9</v>
      </c>
      <c r="C24" s="4">
        <f>C19</f>
        <v>190.8900000000001</v>
      </c>
      <c r="D24" s="4"/>
      <c r="E24" s="4">
        <v>216.47000000000003</v>
      </c>
    </row>
    <row r="25" spans="3:5" ht="12.75">
      <c r="C25" s="4"/>
      <c r="D25" s="4"/>
      <c r="E25" s="4"/>
    </row>
    <row r="26" spans="1:5" ht="12.75">
      <c r="A26" s="1" t="s">
        <v>12</v>
      </c>
      <c r="C26" s="4">
        <f>C23+C24</f>
        <v>803.2300000000001</v>
      </c>
      <c r="D26" s="4"/>
      <c r="E26" s="4">
        <v>612.34</v>
      </c>
    </row>
    <row r="27" spans="3:5" ht="12.75">
      <c r="C27" s="4"/>
      <c r="D27" s="4"/>
      <c r="E27" s="4"/>
    </row>
    <row r="28" spans="1:5" ht="12.75">
      <c r="A28" s="1" t="s">
        <v>13</v>
      </c>
      <c r="C28" s="4"/>
      <c r="D28" s="4"/>
      <c r="E28" s="4"/>
    </row>
    <row r="29" spans="3:5" ht="12.75">
      <c r="C29" s="4"/>
      <c r="D29" s="4"/>
      <c r="E29" s="4"/>
    </row>
    <row r="30" spans="1:5" ht="12.75">
      <c r="A30" t="s">
        <v>14</v>
      </c>
      <c r="C30" s="4">
        <f>C33-C31</f>
        <v>803.2300000000001</v>
      </c>
      <c r="D30" s="4"/>
      <c r="E30" s="4">
        <v>612.34</v>
      </c>
    </row>
    <row r="31" spans="1:5" ht="12.75">
      <c r="A31" t="s">
        <v>31</v>
      </c>
      <c r="C31" s="4"/>
      <c r="D31" s="4"/>
      <c r="E31" s="4"/>
    </row>
    <row r="32" spans="3:5" ht="12.75">
      <c r="C32" s="4"/>
      <c r="D32" s="4"/>
      <c r="E32" s="4"/>
    </row>
    <row r="33" spans="1:5" ht="12.75">
      <c r="A33" s="1" t="s">
        <v>12</v>
      </c>
      <c r="C33" s="4">
        <f>C26</f>
        <v>803.2300000000001</v>
      </c>
      <c r="D33" s="4"/>
      <c r="E33" s="4">
        <v>612.34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2">
      <selection activeCell="C14" sqref="C14"/>
    </sheetView>
  </sheetViews>
  <sheetFormatPr defaultColWidth="9.140625" defaultRowHeight="12.75"/>
  <cols>
    <col min="1" max="1" width="27.28125" style="0" customWidth="1"/>
    <col min="4" max="4" width="12.00390625" style="0" bestFit="1" customWidth="1"/>
  </cols>
  <sheetData>
    <row r="1" ht="12.75">
      <c r="A1" s="1" t="s">
        <v>0</v>
      </c>
    </row>
    <row r="2" ht="12.75">
      <c r="A2" s="1" t="s">
        <v>53</v>
      </c>
    </row>
    <row r="4" spans="1:3" ht="12.75">
      <c r="A4" s="1" t="s">
        <v>15</v>
      </c>
      <c r="C4" s="2" t="s">
        <v>16</v>
      </c>
    </row>
    <row r="6" spans="1:3" ht="12.75">
      <c r="A6" s="10" t="s">
        <v>27</v>
      </c>
      <c r="C6" s="4">
        <v>40</v>
      </c>
    </row>
    <row r="7" spans="1:3" ht="12.75">
      <c r="A7" s="10" t="s">
        <v>20</v>
      </c>
      <c r="C7" s="4">
        <v>40</v>
      </c>
    </row>
    <row r="8" spans="1:3" ht="12.75">
      <c r="A8" s="10" t="s">
        <v>66</v>
      </c>
      <c r="C8" s="4">
        <v>40</v>
      </c>
    </row>
    <row r="9" spans="1:3" ht="12.75">
      <c r="A9" s="10" t="s">
        <v>22</v>
      </c>
      <c r="C9" s="4">
        <v>40</v>
      </c>
    </row>
    <row r="10" spans="1:3" ht="12.75">
      <c r="A10" s="10" t="s">
        <v>28</v>
      </c>
      <c r="C10" s="4">
        <v>40</v>
      </c>
    </row>
    <row r="11" spans="1:3" ht="12.75">
      <c r="A11" s="10" t="s">
        <v>83</v>
      </c>
      <c r="C11" s="4">
        <v>20</v>
      </c>
    </row>
    <row r="12" spans="1:3" ht="12.75">
      <c r="A12" s="10" t="s">
        <v>85</v>
      </c>
      <c r="C12" s="4">
        <v>20</v>
      </c>
    </row>
    <row r="13" spans="1:3" ht="12.75">
      <c r="A13" s="10" t="s">
        <v>24</v>
      </c>
      <c r="C13" s="4">
        <v>40</v>
      </c>
    </row>
    <row r="14" spans="1:3" ht="12.75">
      <c r="A14" s="10" t="s">
        <v>29</v>
      </c>
      <c r="C14" s="4">
        <v>40</v>
      </c>
    </row>
    <row r="15" spans="1:3" ht="12.75">
      <c r="A15" s="10" t="s">
        <v>17</v>
      </c>
      <c r="C15" s="4">
        <v>40</v>
      </c>
    </row>
    <row r="16" spans="1:3" ht="12.75">
      <c r="A16" s="10" t="s">
        <v>18</v>
      </c>
      <c r="C16" s="4">
        <v>40</v>
      </c>
    </row>
    <row r="17" spans="1:3" ht="12.75">
      <c r="A17" s="10" t="s">
        <v>33</v>
      </c>
      <c r="C17" s="4">
        <v>40</v>
      </c>
    </row>
    <row r="18" spans="1:3" ht="12.75">
      <c r="A18" s="10" t="s">
        <v>23</v>
      </c>
      <c r="C18" s="4">
        <v>40</v>
      </c>
    </row>
    <row r="19" spans="1:3" ht="12.75">
      <c r="A19" s="10" t="s">
        <v>19</v>
      </c>
      <c r="C19" s="4">
        <v>20</v>
      </c>
    </row>
    <row r="20" spans="1:3" ht="12.75">
      <c r="A20" s="10" t="s">
        <v>81</v>
      </c>
      <c r="C20" s="4">
        <v>20</v>
      </c>
    </row>
    <row r="21" spans="1:3" ht="12.75">
      <c r="A21" s="10" t="s">
        <v>48</v>
      </c>
      <c r="C21" s="4">
        <v>40</v>
      </c>
    </row>
    <row r="22" spans="1:3" ht="12.75">
      <c r="A22" s="10" t="s">
        <v>78</v>
      </c>
      <c r="C22" s="4">
        <v>20</v>
      </c>
    </row>
    <row r="23" spans="1:3" ht="12.75">
      <c r="A23" s="10" t="s">
        <v>82</v>
      </c>
      <c r="C23" s="4">
        <v>20</v>
      </c>
    </row>
    <row r="24" spans="1:3" ht="12.75">
      <c r="A24" s="10" t="s">
        <v>25</v>
      </c>
      <c r="C24" s="4">
        <v>40</v>
      </c>
    </row>
    <row r="25" spans="1:3" ht="12.75">
      <c r="A25" s="10" t="s">
        <v>79</v>
      </c>
      <c r="C25" s="4">
        <v>20</v>
      </c>
    </row>
    <row r="26" spans="1:3" ht="12.75">
      <c r="A26" s="10" t="s">
        <v>32</v>
      </c>
      <c r="C26" s="4">
        <v>20</v>
      </c>
    </row>
    <row r="27" spans="1:3" ht="12.75">
      <c r="A27" s="10" t="s">
        <v>71</v>
      </c>
      <c r="C27" s="4">
        <v>20</v>
      </c>
    </row>
    <row r="28" spans="1:3" ht="12.75">
      <c r="A28" s="10" t="s">
        <v>72</v>
      </c>
      <c r="C28" s="4">
        <v>20</v>
      </c>
    </row>
    <row r="29" spans="1:3" ht="12.75">
      <c r="A29" s="10" t="s">
        <v>73</v>
      </c>
      <c r="C29" s="4">
        <v>20</v>
      </c>
    </row>
    <row r="30" spans="1:3" ht="12.75">
      <c r="A30" s="10" t="s">
        <v>74</v>
      </c>
      <c r="C30" s="4">
        <v>20</v>
      </c>
    </row>
    <row r="31" spans="1:3" ht="12.75">
      <c r="A31" s="10" t="s">
        <v>75</v>
      </c>
      <c r="C31" s="4">
        <v>20</v>
      </c>
    </row>
    <row r="32" spans="1:3" ht="12.75">
      <c r="A32" s="10" t="s">
        <v>26</v>
      </c>
      <c r="C32" s="4">
        <v>40</v>
      </c>
    </row>
    <row r="33" spans="1:3" ht="12.75">
      <c r="A33" s="10" t="s">
        <v>70</v>
      </c>
      <c r="C33" s="4">
        <v>20</v>
      </c>
    </row>
    <row r="34" spans="1:3" ht="12.75">
      <c r="A34" s="10" t="s">
        <v>21</v>
      </c>
      <c r="C34" s="4">
        <v>40</v>
      </c>
    </row>
    <row r="35" spans="1:3" ht="12.75">
      <c r="A35" s="10" t="s">
        <v>47</v>
      </c>
      <c r="C35" s="4">
        <v>40</v>
      </c>
    </row>
    <row r="36" spans="1:3" ht="12.75">
      <c r="A36" s="10" t="s">
        <v>49</v>
      </c>
      <c r="C36" s="4">
        <v>40</v>
      </c>
    </row>
    <row r="37" spans="1:3" ht="12.75">
      <c r="A37" s="10" t="s">
        <v>30</v>
      </c>
      <c r="C37" s="4">
        <v>30</v>
      </c>
    </row>
    <row r="38" spans="1:3" ht="12.75">
      <c r="A38" s="10" t="s">
        <v>63</v>
      </c>
      <c r="C38" s="4">
        <v>20</v>
      </c>
    </row>
    <row r="39" spans="1:3" ht="12.75">
      <c r="A39" s="10" t="s">
        <v>64</v>
      </c>
      <c r="C39" s="4">
        <v>20</v>
      </c>
    </row>
    <row r="40" spans="1:3" ht="12.75">
      <c r="A40" s="10" t="s">
        <v>84</v>
      </c>
      <c r="C40" s="4">
        <v>20</v>
      </c>
    </row>
    <row r="41" spans="1:3" ht="12.75">
      <c r="A41" s="10" t="s">
        <v>67</v>
      </c>
      <c r="C41" s="4">
        <v>40</v>
      </c>
    </row>
    <row r="42" spans="1:3" ht="12.75">
      <c r="A42" s="10" t="s">
        <v>68</v>
      </c>
      <c r="C42" s="4">
        <v>40</v>
      </c>
    </row>
    <row r="43" spans="1:3" ht="12.75">
      <c r="A43" s="10" t="s">
        <v>69</v>
      </c>
      <c r="C43" s="4">
        <v>40</v>
      </c>
    </row>
    <row r="44" spans="1:3" ht="12.75">
      <c r="A44" s="10" t="s">
        <v>77</v>
      </c>
      <c r="C44" s="4">
        <v>20</v>
      </c>
    </row>
    <row r="45" spans="1:3" ht="12.75">
      <c r="A45" s="10"/>
      <c r="C45" s="4"/>
    </row>
    <row r="46" spans="1:3" ht="12.75">
      <c r="A46" s="1" t="s">
        <v>5</v>
      </c>
      <c r="C46" s="11">
        <f>SUM(C6:C44)</f>
        <v>1190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7.421875" style="0" customWidth="1"/>
  </cols>
  <sheetData>
    <row r="1" ht="12.75">
      <c r="A1" s="1" t="s">
        <v>0</v>
      </c>
    </row>
    <row r="2" spans="1:3" ht="12.75">
      <c r="A2" s="1" t="s">
        <v>54</v>
      </c>
      <c r="C2" s="2" t="s">
        <v>16</v>
      </c>
    </row>
    <row r="4" spans="1:3" ht="12.75">
      <c r="A4" s="5" t="s">
        <v>76</v>
      </c>
      <c r="C4" s="7">
        <f>180</f>
        <v>180</v>
      </c>
    </row>
    <row r="5" spans="1:3" ht="12.75">
      <c r="A5" s="5" t="s">
        <v>80</v>
      </c>
      <c r="C5" s="7">
        <v>60</v>
      </c>
    </row>
    <row r="6" spans="1:3" ht="12.75">
      <c r="A6" s="5" t="s">
        <v>86</v>
      </c>
      <c r="C6" s="7">
        <v>144</v>
      </c>
    </row>
    <row r="7" spans="1:3" ht="12.75">
      <c r="A7" s="5"/>
      <c r="C7" s="7"/>
    </row>
    <row r="8" spans="1:3" ht="12.75">
      <c r="A8" s="5"/>
      <c r="C8" s="7"/>
    </row>
    <row r="9" spans="1:3" ht="12.75">
      <c r="A9" s="5"/>
      <c r="C9" s="7"/>
    </row>
    <row r="10" spans="1:3" ht="12.75">
      <c r="A10" s="5"/>
      <c r="C10" s="7"/>
    </row>
    <row r="11" spans="1:3" ht="12.75">
      <c r="A11" s="5"/>
      <c r="C11" s="7"/>
    </row>
    <row r="12" spans="1:3" ht="12.75">
      <c r="A12" s="5"/>
      <c r="C12" s="7"/>
    </row>
    <row r="13" spans="1:3" ht="12.75">
      <c r="A13" s="5"/>
      <c r="C13" s="7"/>
    </row>
    <row r="14" spans="1:3" ht="12.75">
      <c r="A14" s="5"/>
      <c r="C14" s="7"/>
    </row>
    <row r="15" spans="1:3" ht="12.75">
      <c r="A15" s="8" t="s">
        <v>5</v>
      </c>
      <c r="C15" s="9">
        <f>SUM(C4:C13)</f>
        <v>384</v>
      </c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0">
      <selection activeCell="C24" sqref="C24"/>
    </sheetView>
  </sheetViews>
  <sheetFormatPr defaultColWidth="9.140625" defaultRowHeight="12.75"/>
  <cols>
    <col min="1" max="1" width="30.28125" style="0" bestFit="1" customWidth="1"/>
    <col min="3" max="3" width="8.7109375" style="0" bestFit="1" customWidth="1"/>
    <col min="4" max="4" width="9.8515625" style="0" bestFit="1" customWidth="1"/>
  </cols>
  <sheetData>
    <row r="1" ht="12.75">
      <c r="A1" s="1" t="s">
        <v>0</v>
      </c>
    </row>
    <row r="2" ht="12.75">
      <c r="A2" s="1" t="s">
        <v>55</v>
      </c>
    </row>
    <row r="3" ht="12.75">
      <c r="D3" s="1"/>
    </row>
    <row r="4" spans="3:5" ht="12.75">
      <c r="C4" s="2" t="s">
        <v>34</v>
      </c>
      <c r="D4" s="2" t="s">
        <v>35</v>
      </c>
      <c r="E4" s="2" t="s">
        <v>39</v>
      </c>
    </row>
    <row r="5" spans="3:5" ht="12.75">
      <c r="C5" s="2" t="s">
        <v>16</v>
      </c>
      <c r="D5" s="2" t="s">
        <v>16</v>
      </c>
      <c r="E5" s="2" t="s">
        <v>16</v>
      </c>
    </row>
    <row r="7" spans="1:5" ht="12.75">
      <c r="A7" s="10" t="s">
        <v>36</v>
      </c>
      <c r="C7" s="4">
        <v>18</v>
      </c>
      <c r="D7" s="4"/>
      <c r="E7" s="4">
        <f>C7-D7</f>
        <v>18</v>
      </c>
    </row>
    <row r="8" spans="1:5" ht="12.75">
      <c r="A8" s="10" t="s">
        <v>37</v>
      </c>
      <c r="C8" s="4">
        <v>125</v>
      </c>
      <c r="D8" s="4"/>
      <c r="E8" s="4">
        <f>C8-D8</f>
        <v>125</v>
      </c>
    </row>
    <row r="9" spans="1:5" ht="12.75">
      <c r="A9" s="10" t="s">
        <v>38</v>
      </c>
      <c r="C9" s="4">
        <v>170.1</v>
      </c>
      <c r="D9" s="4">
        <v>144.7</v>
      </c>
      <c r="E9" s="4">
        <f>C9-D9</f>
        <v>25.400000000000006</v>
      </c>
    </row>
    <row r="10" spans="1:5" ht="12.75">
      <c r="A10" s="10"/>
      <c r="C10" s="4"/>
      <c r="D10" s="4"/>
      <c r="E10" s="4"/>
    </row>
    <row r="11" spans="1:5" ht="12.75">
      <c r="A11" s="10" t="s">
        <v>46</v>
      </c>
      <c r="C11" s="4">
        <f>SUM(C7:C9)</f>
        <v>313.1</v>
      </c>
      <c r="D11" s="4">
        <f>SUM(D7:D9)</f>
        <v>144.7</v>
      </c>
      <c r="E11" s="4">
        <f>SUM(E7:E9)</f>
        <v>168.4</v>
      </c>
    </row>
    <row r="12" spans="1:5" ht="12.75">
      <c r="A12" s="10"/>
      <c r="C12" s="4"/>
      <c r="D12" s="4"/>
      <c r="E12" s="4"/>
    </row>
    <row r="13" spans="1:5" ht="12.75">
      <c r="A13" s="10" t="s">
        <v>43</v>
      </c>
      <c r="C13" s="4">
        <v>21</v>
      </c>
      <c r="D13" s="4"/>
      <c r="E13" s="4">
        <f aca="true" t="shared" si="0" ref="E13:E18">C13-D13</f>
        <v>21</v>
      </c>
    </row>
    <row r="14" spans="1:5" ht="12.75">
      <c r="A14" s="10" t="s">
        <v>40</v>
      </c>
      <c r="C14" s="4">
        <f>56+31+49+44-7+35+40.15</f>
        <v>248.15</v>
      </c>
      <c r="D14" s="4">
        <f>93.14+55+29</f>
        <v>177.14</v>
      </c>
      <c r="E14" s="4">
        <f t="shared" si="0"/>
        <v>71.01000000000002</v>
      </c>
    </row>
    <row r="15" spans="1:5" ht="12.75">
      <c r="A15" s="10" t="s">
        <v>41</v>
      </c>
      <c r="C15" s="4">
        <f>130</f>
        <v>130</v>
      </c>
      <c r="D15" s="4">
        <f>5+10+58.64</f>
        <v>73.64</v>
      </c>
      <c r="E15" s="4">
        <f t="shared" si="0"/>
        <v>56.36</v>
      </c>
    </row>
    <row r="16" spans="1:5" ht="12.75">
      <c r="A16" s="10" t="s">
        <v>42</v>
      </c>
      <c r="C16" s="4">
        <f>10+10+10+6+6+10+6+10+10+6+10+10+10+10+6+6+10+10+10+6+6+10+10+10+10+6+60+6+7.5+50.5</f>
        <v>348</v>
      </c>
      <c r="D16" s="4">
        <f>125+125+10</f>
        <v>260</v>
      </c>
      <c r="E16" s="4">
        <f t="shared" si="0"/>
        <v>88</v>
      </c>
    </row>
    <row r="17" spans="1:5" ht="12.75">
      <c r="A17" s="10" t="s">
        <v>50</v>
      </c>
      <c r="C17" s="4"/>
      <c r="D17" s="4">
        <f>40+50+50+150</f>
        <v>290</v>
      </c>
      <c r="E17" s="4">
        <f t="shared" si="0"/>
        <v>-290</v>
      </c>
    </row>
    <row r="18" spans="1:5" ht="12.75">
      <c r="A18" s="10" t="s">
        <v>51</v>
      </c>
      <c r="C18" s="4">
        <v>70</v>
      </c>
      <c r="D18" s="4">
        <v>26.45</v>
      </c>
      <c r="E18" s="4">
        <f t="shared" si="0"/>
        <v>43.55</v>
      </c>
    </row>
    <row r="19" spans="3:5" ht="12.75">
      <c r="C19" s="4"/>
      <c r="D19" s="4"/>
      <c r="E19" s="4"/>
    </row>
    <row r="20" spans="1:5" ht="12.75">
      <c r="A20" t="s">
        <v>45</v>
      </c>
      <c r="C20" s="4">
        <f>SUM(C13:C18)</f>
        <v>817.15</v>
      </c>
      <c r="D20" s="4">
        <f>SUM(D13:D18)</f>
        <v>827.23</v>
      </c>
      <c r="E20" s="4">
        <f>SUM(E13:E18)</f>
        <v>-10.079999999999998</v>
      </c>
    </row>
    <row r="21" spans="3:4" ht="12.75">
      <c r="C21" s="4"/>
      <c r="D21" s="4"/>
    </row>
    <row r="22" spans="1:5" ht="12.75">
      <c r="A22" t="s">
        <v>46</v>
      </c>
      <c r="C22" s="4">
        <f>C11+C20</f>
        <v>1130.25</v>
      </c>
      <c r="D22" s="4">
        <f>D11+D20</f>
        <v>971.9300000000001</v>
      </c>
      <c r="E22" s="4">
        <f>C22-D22</f>
        <v>158.31999999999994</v>
      </c>
    </row>
    <row r="23" spans="3:4" ht="12.75">
      <c r="C23" s="4"/>
      <c r="D23" s="4"/>
    </row>
    <row r="24" spans="1:5" ht="12.75">
      <c r="A24" s="10" t="s">
        <v>56</v>
      </c>
      <c r="C24" s="4">
        <f>10+50</f>
        <v>60</v>
      </c>
      <c r="D24" s="4"/>
      <c r="E24" s="4">
        <f aca="true" t="shared" si="1" ref="E24:E30">C24-D24</f>
        <v>60</v>
      </c>
    </row>
    <row r="25" spans="1:5" ht="12.75">
      <c r="A25" s="10" t="s">
        <v>57</v>
      </c>
      <c r="C25" s="4">
        <f>8+8+8+8+16+8+8+8+16+16+8+16+8+8+8+8+11+8+8+8+8+16+14+11+11+11+11+115</f>
        <v>392</v>
      </c>
      <c r="D25" s="4">
        <f>53+40+55</f>
        <v>148</v>
      </c>
      <c r="E25" s="4">
        <f t="shared" si="1"/>
        <v>244</v>
      </c>
    </row>
    <row r="26" spans="1:5" ht="12.75">
      <c r="A26" s="10" t="s">
        <v>65</v>
      </c>
      <c r="C26" s="4">
        <v>94.5</v>
      </c>
      <c r="D26" s="4"/>
      <c r="E26" s="4">
        <f t="shared" si="1"/>
        <v>94.5</v>
      </c>
    </row>
    <row r="27" spans="1:5" ht="12.75">
      <c r="A27" s="10" t="s">
        <v>58</v>
      </c>
      <c r="C27" s="4">
        <f>65</f>
        <v>65</v>
      </c>
      <c r="D27" s="4">
        <v>61.32</v>
      </c>
      <c r="E27" s="4">
        <f t="shared" si="1"/>
        <v>3.6799999999999997</v>
      </c>
    </row>
    <row r="28" spans="1:5" ht="12.75">
      <c r="A28" s="10" t="s">
        <v>59</v>
      </c>
      <c r="C28" s="4">
        <f>10+30+30+70+7.5+13.5+7.5+106+7.5</f>
        <v>282</v>
      </c>
      <c r="D28" s="4">
        <f>250+5</f>
        <v>255</v>
      </c>
      <c r="E28" s="4">
        <f t="shared" si="1"/>
        <v>27</v>
      </c>
    </row>
    <row r="29" spans="1:5" ht="12.75">
      <c r="A29" s="10" t="s">
        <v>60</v>
      </c>
      <c r="C29" s="4"/>
      <c r="D29" s="4">
        <f>100+40+50+100+100+50</f>
        <v>440</v>
      </c>
      <c r="E29" s="4">
        <f t="shared" si="1"/>
        <v>-440</v>
      </c>
    </row>
    <row r="30" spans="1:5" ht="12.75">
      <c r="A30" s="10" t="s">
        <v>61</v>
      </c>
      <c r="C30" s="4"/>
      <c r="D30" s="4"/>
      <c r="E30" s="4">
        <f t="shared" si="1"/>
        <v>0</v>
      </c>
    </row>
    <row r="31" spans="3:4" ht="12.75">
      <c r="C31" s="4"/>
      <c r="D31" s="4"/>
    </row>
    <row r="32" spans="1:5" ht="12.75">
      <c r="A32" t="s">
        <v>62</v>
      </c>
      <c r="C32" s="4">
        <f>SUM(C24:C30)</f>
        <v>893.5</v>
      </c>
      <c r="D32" s="4">
        <f>SUM(D24:D30)</f>
        <v>904.3199999999999</v>
      </c>
      <c r="E32" s="4">
        <f>SUM(E24:E30)</f>
        <v>-10.819999999999993</v>
      </c>
    </row>
    <row r="33" spans="3:4" ht="12.75">
      <c r="C33" s="4"/>
      <c r="D33" s="4"/>
    </row>
    <row r="34" spans="1:5" ht="12.75">
      <c r="A34" t="s">
        <v>46</v>
      </c>
      <c r="C34" s="4">
        <f>C11+C20+C32</f>
        <v>2023.75</v>
      </c>
      <c r="D34" s="4">
        <f>D11+D20+D32</f>
        <v>1876.25</v>
      </c>
      <c r="E34" s="4">
        <f>E11+E20+E32</f>
        <v>147.5</v>
      </c>
    </row>
    <row r="35" spans="3:4" ht="12.75">
      <c r="C35" s="4"/>
      <c r="D35" s="4"/>
    </row>
    <row r="36" spans="3:4" ht="12.75">
      <c r="C36" s="4"/>
      <c r="D36" s="4"/>
    </row>
    <row r="37" spans="3:4" ht="12.75">
      <c r="C37" s="4"/>
      <c r="D37" s="4"/>
    </row>
    <row r="38" spans="3:4" ht="12.75">
      <c r="C38" s="4"/>
      <c r="D38" s="4"/>
    </row>
    <row r="39" spans="3:4" ht="12.75">
      <c r="C39" s="4"/>
      <c r="D39" s="4"/>
    </row>
    <row r="40" spans="3:4" ht="12.75">
      <c r="C40" s="4"/>
      <c r="D40" s="4"/>
    </row>
    <row r="41" spans="3:4" ht="12.75">
      <c r="C41" s="4"/>
      <c r="D41" s="4"/>
    </row>
    <row r="42" spans="3:4" ht="12.75">
      <c r="C42" s="4"/>
      <c r="D42" s="4"/>
    </row>
    <row r="43" spans="3:4" ht="12.75">
      <c r="C43" s="4"/>
      <c r="D43" s="4"/>
    </row>
    <row r="44" spans="3:4" ht="12.75">
      <c r="C44" s="4"/>
      <c r="D44" s="4"/>
    </row>
    <row r="45" spans="3:4" ht="12.75">
      <c r="C45" s="4"/>
      <c r="D45" s="4"/>
    </row>
    <row r="46" spans="3:4" ht="12.75">
      <c r="C46" s="4"/>
      <c r="D46" s="4"/>
    </row>
    <row r="47" spans="3:4" ht="12.75">
      <c r="C47" s="4"/>
      <c r="D47" s="4"/>
    </row>
    <row r="48" spans="3:4" ht="12.75">
      <c r="C48" s="4"/>
      <c r="D48" s="4"/>
    </row>
    <row r="49" spans="3:4" ht="12.75">
      <c r="C49" s="4"/>
      <c r="D49" s="4"/>
    </row>
    <row r="50" spans="3:4" ht="12.75">
      <c r="C50" s="4"/>
      <c r="D50" s="4"/>
    </row>
    <row r="51" spans="3:4" ht="12.75">
      <c r="C51" s="4"/>
      <c r="D51" s="4"/>
    </row>
    <row r="52" spans="3:4" ht="12.75">
      <c r="C52" s="4"/>
      <c r="D52" s="4"/>
    </row>
    <row r="53" spans="3:4" ht="12.75">
      <c r="C53" s="4"/>
      <c r="D53" s="4"/>
    </row>
    <row r="54" spans="3:4" ht="12.75">
      <c r="C54" s="4"/>
      <c r="D54" s="4"/>
    </row>
    <row r="55" spans="3:4" ht="12.75">
      <c r="C55" s="4"/>
      <c r="D55" s="4"/>
    </row>
    <row r="56" spans="3:4" ht="12.75">
      <c r="C56" s="4"/>
      <c r="D56" s="4"/>
    </row>
    <row r="57" spans="3:4" ht="12.75">
      <c r="C57" s="4"/>
      <c r="D57" s="4"/>
    </row>
    <row r="58" spans="3:4" ht="12.75">
      <c r="C58" s="4"/>
      <c r="D58" s="4"/>
    </row>
    <row r="59" spans="3:4" ht="12.75">
      <c r="C59" s="4"/>
      <c r="D59" s="4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TRURAN FAMILY</dc:creator>
  <cp:keywords/>
  <dc:description/>
  <cp:lastModifiedBy> </cp:lastModifiedBy>
  <cp:lastPrinted>2010-09-13T16:46:44Z</cp:lastPrinted>
  <dcterms:created xsi:type="dcterms:W3CDTF">2003-06-20T10:50:46Z</dcterms:created>
  <dcterms:modified xsi:type="dcterms:W3CDTF">2011-09-09T20:57:24Z</dcterms:modified>
  <cp:category/>
  <cp:version/>
  <cp:contentType/>
  <cp:contentStatus/>
</cp:coreProperties>
</file>